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-my.sharepoint.com/personal/nick_boettcher_ci_stpaul_mn_us/Documents/Desktop/Files for IC Webpage update 4.6.22/"/>
    </mc:Choice>
  </mc:AlternateContent>
  <xr:revisionPtr revIDLastSave="4" documentId="13_ncr:1_{F5DA9CA6-5FA1-451B-83EB-6CAF94808DC5}" xr6:coauthVersionLast="47" xr6:coauthVersionMax="47" xr10:uidLastSave="{746AC18D-D26C-4A1E-8ABE-B9453864A88D}"/>
  <bookViews>
    <workbookView xWindow="13740" yWindow="2310" windowWidth="23040" windowHeight="11775" xr2:uid="{00000000-000D-0000-FFFF-FFFF00000000}"/>
  </bookViews>
  <sheets>
    <sheet name="Est. Project Budget" sheetId="1" r:id="rId1"/>
    <sheet name="Actual Project Budget" sheetId="2" r:id="rId2"/>
  </sheets>
  <definedNames>
    <definedName name="_xlnm.Print_Area" localSheetId="1">'Actual Project Budget'!$A$1:$I$50</definedName>
    <definedName name="_xlnm.Print_Area" localSheetId="0">'Est. Project Budget'!$A$1:$I$51</definedName>
    <definedName name="Z_03D4C8B6_3D49_48F7_9949_DDE4C5C5FFED_.wvu.PrintArea" localSheetId="1" hidden="1">'Actual Project Budget'!$A$1:$I$50</definedName>
    <definedName name="Z_03D4C8B6_3D49_48F7_9949_DDE4C5C5FFED_.wvu.PrintArea" localSheetId="0" hidden="1">'Est. Project Budget'!$A$1:$I$51</definedName>
    <definedName name="Z_368ADC90_23F8_4389_B90C_A0C50D3B4741_.wvu.PrintArea" localSheetId="1" hidden="1">'Actual Project Budget'!$A$1:$I$50</definedName>
    <definedName name="Z_368ADC90_23F8_4389_B90C_A0C50D3B4741_.wvu.PrintArea" localSheetId="0" hidden="1">'Est. Project Budget'!$A$1:$I$51</definedName>
    <definedName name="Z_77E011CA_86AF_491B_BE17_DC28E0EC2BC2_.wvu.PrintArea" localSheetId="1" hidden="1">'Actual Project Budget'!$A$1:$I$50</definedName>
    <definedName name="Z_77E011CA_86AF_491B_BE17_DC28E0EC2BC2_.wvu.PrintArea" localSheetId="0" hidden="1">'Est. Project Budget'!$A$1:$I$51</definedName>
  </definedNames>
  <calcPr calcId="191029"/>
  <customWorkbookViews>
    <customWorkbookView name="Boettcher, Nick (CI-StPaul) - Personal View" guid="{368ADC90-23F8-4389-B90C-A0C50D3B4741}" mergeInterval="0" personalView="1" xWindow="107" yWindow="402" windowWidth="1534" windowHeight="824" activeSheetId="1"/>
    <customWorkbookView name="Griffin, Dionne (CI-StPaul) - Personal View" guid="{77E011CA-86AF-491B-BE17-DC28E0EC2BC2}" mergeInterval="0" personalView="1" maximized="1" windowWidth="1680" windowHeight="825" activeSheetId="1"/>
    <customWorkbookView name="Sarah Zorn - Personal View" guid="{03D4C8B6-3D49-48F7-9949-DDE4C5C5FFED}" mergeInterval="0" personalView="1" maximized="1" windowWidth="1680" windowHeight="7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4" i="2"/>
  <c r="B54" i="1" l="1"/>
  <c r="B49" i="1"/>
  <c r="D18" i="2" l="1"/>
  <c r="B8" i="2"/>
  <c r="B40" i="2" l="1"/>
  <c r="D21" i="2"/>
  <c r="A4" i="2"/>
  <c r="B32" i="2" l="1"/>
  <c r="B14" i="2"/>
  <c r="B10" i="2"/>
  <c r="B10" i="1" l="1"/>
  <c r="B15" i="1"/>
  <c r="D15" i="1" l="1"/>
  <c r="B32" i="1"/>
  <c r="B33" i="2" l="1"/>
  <c r="B36" i="2" l="1"/>
  <c r="B37" i="2" s="1"/>
  <c r="B34" i="2"/>
  <c r="B34" i="1"/>
  <c r="B36" i="1"/>
  <c r="C32" i="1" l="1"/>
  <c r="B37" i="1"/>
  <c r="B43" i="2"/>
  <c r="B40" i="1"/>
  <c r="B58" i="1" s="1"/>
  <c r="B44" i="2" l="1"/>
  <c r="B46" i="2" s="1"/>
  <c r="B50" i="1" l="1" a="1"/>
  <c r="B50" i="1" s="1"/>
  <c r="B51" i="1" s="1"/>
  <c r="B59" i="1" s="1"/>
  <c r="B62" i="1"/>
  <c r="B4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<sst xmlns="http://schemas.openxmlformats.org/spreadsheetml/2006/main" count="138" uniqueCount="96">
  <si>
    <t>Construction Loan</t>
  </si>
  <si>
    <t>Total Development Costs less Sale Price</t>
  </si>
  <si>
    <t>TDC less holding costs (only on homes with NSP financing)</t>
  </si>
  <si>
    <t xml:space="preserve">NSP eligible TDC </t>
  </si>
  <si>
    <t>Total of Acquisition, Construction Costs, Soft Costs, and Developer Fee</t>
  </si>
  <si>
    <t xml:space="preserve">TOTAL DEVELOPMENT COSTS </t>
  </si>
  <si>
    <t>Cap 10% of Total Construction + Soft Costs, (Acquisition Costs not included)</t>
  </si>
  <si>
    <t>Developer’s Fee</t>
  </si>
  <si>
    <t>Total Soft Costs</t>
  </si>
  <si>
    <t xml:space="preserve">   Property Insurance</t>
  </si>
  <si>
    <t>Homes with NSP financing cannot include these in TDC calculation for sale price</t>
  </si>
  <si>
    <t>Holding Costs (maintenance, utilities)</t>
  </si>
  <si>
    <t xml:space="preserve">     After Rehab Appraisal Fee</t>
  </si>
  <si>
    <t>Seller's Closing Costs</t>
  </si>
  <si>
    <t>Marketing/Staging</t>
  </si>
  <si>
    <t>Survey</t>
  </si>
  <si>
    <t>Soil Tests</t>
  </si>
  <si>
    <t>Cap 6% of estimated sales price</t>
  </si>
  <si>
    <t>Real Estate Commission Fee</t>
  </si>
  <si>
    <t>Note: if HRA has provided tests, it is expected this estimate will be minimal</t>
  </si>
  <si>
    <t>Radon/Abestos/Lead Tests</t>
  </si>
  <si>
    <t xml:space="preserve">     Legal Work </t>
  </si>
  <si>
    <t>Cap 6% of estimated hard costs</t>
  </si>
  <si>
    <t xml:space="preserve">    Design and Construction Management</t>
  </si>
  <si>
    <t>SOFT COSTS</t>
  </si>
  <si>
    <t xml:space="preserve">     Total Construction Costs</t>
  </si>
  <si>
    <t xml:space="preserve">     Contingency</t>
  </si>
  <si>
    <t>Estimated Contract Amount</t>
  </si>
  <si>
    <t xml:space="preserve">     Hard Construction Costs</t>
  </si>
  <si>
    <t>CONSTRUCTION COSTS (HARD COSTS)</t>
  </si>
  <si>
    <t xml:space="preserve">     Total Acquisition Costs</t>
  </si>
  <si>
    <t xml:space="preserve">     Closing Costs - Acquisition</t>
  </si>
  <si>
    <t>Use price from HRA property listing</t>
  </si>
  <si>
    <t xml:space="preserve">     Purchase Price</t>
  </si>
  <si>
    <t>ACQUISITION COSTS</t>
  </si>
  <si>
    <t xml:space="preserve">  Other</t>
  </si>
  <si>
    <t>Contract Sales Price</t>
  </si>
  <si>
    <t>Original Estimated Value Gap</t>
  </si>
  <si>
    <t xml:space="preserve">Actual Value Gap </t>
  </si>
  <si>
    <t>Net Proceeds to Developer if original value gap &gt; actual value gap; Max. $10,000</t>
  </si>
  <si>
    <t>Beds:</t>
  </si>
  <si>
    <t>Baths:</t>
  </si>
  <si>
    <t>Sq. ft.</t>
  </si>
  <si>
    <t xml:space="preserve">$/Sq. ft. </t>
  </si>
  <si>
    <t>Percentage of soft costs relative to TDC</t>
  </si>
  <si>
    <t>Net Proceeds to Developer</t>
  </si>
  <si>
    <t>Net Proceeds to HRA</t>
  </si>
  <si>
    <t>Contract sales price on homes with NSP financing must be below NSP eligible TDC</t>
  </si>
  <si>
    <t xml:space="preserve">   Permits</t>
  </si>
  <si>
    <t>Sworn Construction Statement</t>
  </si>
  <si>
    <t xml:space="preserve">Specify: </t>
  </si>
  <si>
    <t>Seller Paid Closing Costs (if any)</t>
  </si>
  <si>
    <t>Net Contract Sales Price</t>
  </si>
  <si>
    <t>PROJECTED VALUE GAP</t>
  </si>
  <si>
    <t>Project Description:</t>
  </si>
  <si>
    <t>Project Address:</t>
  </si>
  <si>
    <t>Total Soft Costs plus Developer Fee</t>
  </si>
  <si>
    <t>Total Construction Costs</t>
  </si>
  <si>
    <t>Total Acquisition Costs</t>
  </si>
  <si>
    <t>Developer Equity</t>
  </si>
  <si>
    <t xml:space="preserve">Other Source: </t>
  </si>
  <si>
    <t xml:space="preserve">Terms: </t>
  </si>
  <si>
    <t>USES</t>
  </si>
  <si>
    <t>Source total must equal TDC</t>
  </si>
  <si>
    <t>ACTUAL PROJECT BUDGET</t>
  </si>
  <si>
    <t>NET PROCEEDS OF SALE</t>
  </si>
  <si>
    <t>VALUE GAP</t>
  </si>
  <si>
    <t>Not to exceed:</t>
  </si>
  <si>
    <t>Cap $500 marketing materials expense (staging excluded)</t>
  </si>
  <si>
    <t>HRA Net Subsidy Request</t>
  </si>
  <si>
    <t>Note: if HRA has provided tests, it is expected this cost will be minimal</t>
  </si>
  <si>
    <t>TDC may not exceed TDC indicated on Est. Project Budget worksheet</t>
  </si>
  <si>
    <t>ESTIMATED PROJECT BUDGET (Sources and Uses)</t>
  </si>
  <si>
    <t>Estimated Appraised Value</t>
  </si>
  <si>
    <t>Note: if HRA has provided surveys, it is expected this estimate will be minimal</t>
  </si>
  <si>
    <t xml:space="preserve">  Construction Financing Fees and Interest</t>
  </si>
  <si>
    <t xml:space="preserve">     Design and Construction Management</t>
  </si>
  <si>
    <t>Maximum 10%</t>
  </si>
  <si>
    <t>Estimated value of home. Homes must be sold for their value.</t>
  </si>
  <si>
    <t>HRA Purchase Price</t>
  </si>
  <si>
    <t>SOURCES DURING CONSTRUCTION</t>
  </si>
  <si>
    <t>Terms: Land Value included in Forgivable Loan Amount</t>
  </si>
  <si>
    <t>Costs Deferred to Completion</t>
  </si>
  <si>
    <t>E.g., real estate commission, retainage</t>
  </si>
  <si>
    <t>PERMANENT SOURCES</t>
  </si>
  <si>
    <t>Sale Price to Homebuyer</t>
  </si>
  <si>
    <t>Terms: Loan Forgiven at Completion</t>
  </si>
  <si>
    <t>Terms: Generally, a 30-year first mortgage from a bank, some borrower contribution, and Homebuyer Assistance</t>
  </si>
  <si>
    <t>Total Construction Sources</t>
  </si>
  <si>
    <t>Total Permanent Sources</t>
  </si>
  <si>
    <t>Terms: Loan Forgiven at Completion, only partially disbursed during construction and generally on a reimbursement basis</t>
  </si>
  <si>
    <t>Business Loan</t>
  </si>
  <si>
    <t>Total Development Costs less Estimated Appraised Value</t>
  </si>
  <si>
    <t>Total HRA Subsidy Request</t>
  </si>
  <si>
    <t>Total Subsidy Request = HRA Purchase Price + HRA Net Subsidy Request.</t>
  </si>
  <si>
    <t>Portion of the HRA Net Subsidy Request available to draw during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</si>
</sst>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  <font>
      <b/>
      <sz val="15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24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</font>
    <font>
      <sz val="24"/>
      <color theme="1"/>
      <name val="Calibri"/>
      <family val="2"/>
    </font>
    <font>
      <sz val="15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44" fontId="1" fillId="0" borderId="0" xfId="1" applyFont="1" applyBorder="1"/>
    <xf numFmtId="44" fontId="2" fillId="0" borderId="0" xfId="1" applyFont="1" applyBorder="1"/>
    <xf numFmtId="0" fontId="6" fillId="0" borderId="0" xfId="0" applyFont="1" applyBorder="1"/>
    <xf numFmtId="44" fontId="6" fillId="0" borderId="0" xfId="0" applyNumberFormat="1" applyFont="1" applyBorder="1"/>
    <xf numFmtId="0" fontId="6" fillId="0" borderId="0" xfId="0" applyFont="1" applyFill="1" applyBorder="1"/>
    <xf numFmtId="9" fontId="6" fillId="0" borderId="0" xfId="0" applyNumberFormat="1" applyFont="1" applyBorder="1"/>
    <xf numFmtId="44" fontId="6" fillId="0" borderId="0" xfId="1" applyFont="1" applyBorder="1"/>
    <xf numFmtId="0" fontId="6" fillId="0" borderId="4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44" fontId="10" fillId="0" borderId="8" xfId="0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7" borderId="2" xfId="0" applyFont="1" applyFill="1" applyBorder="1"/>
    <xf numFmtId="0" fontId="2" fillId="0" borderId="0" xfId="0" applyFont="1" applyFill="1" applyBorder="1"/>
    <xf numFmtId="44" fontId="2" fillId="0" borderId="0" xfId="1" applyFont="1" applyFill="1" applyBorder="1"/>
    <xf numFmtId="44" fontId="1" fillId="0" borderId="0" xfId="1" applyFont="1" applyFill="1" applyBorder="1"/>
    <xf numFmtId="0" fontId="5" fillId="5" borderId="7" xfId="0" applyFont="1" applyFill="1" applyBorder="1"/>
    <xf numFmtId="44" fontId="2" fillId="5" borderId="6" xfId="1" applyFont="1" applyFill="1" applyBorder="1"/>
    <xf numFmtId="0" fontId="5" fillId="5" borderId="5" xfId="0" applyFont="1" applyFill="1" applyBorder="1" applyAlignment="1">
      <alignment horizontal="left"/>
    </xf>
    <xf numFmtId="44" fontId="5" fillId="5" borderId="3" xfId="1" applyFont="1" applyFill="1" applyBorder="1"/>
    <xf numFmtId="0" fontId="1" fillId="0" borderId="5" xfId="0" applyFont="1" applyBorder="1"/>
    <xf numFmtId="0" fontId="1" fillId="0" borderId="9" xfId="0" applyFont="1" applyBorder="1"/>
    <xf numFmtId="0" fontId="5" fillId="5" borderId="13" xfId="0" applyFont="1" applyFill="1" applyBorder="1"/>
    <xf numFmtId="44" fontId="2" fillId="5" borderId="14" xfId="1" applyFont="1" applyFill="1" applyBorder="1"/>
    <xf numFmtId="44" fontId="1" fillId="0" borderId="0" xfId="1" applyFont="1" applyBorder="1" applyAlignment="1"/>
    <xf numFmtId="0" fontId="5" fillId="6" borderId="7" xfId="0" applyFont="1" applyFill="1" applyBorder="1"/>
    <xf numFmtId="44" fontId="1" fillId="6" borderId="6" xfId="1" applyFont="1" applyFill="1" applyBorder="1"/>
    <xf numFmtId="0" fontId="5" fillId="6" borderId="5" xfId="0" applyFont="1" applyFill="1" applyBorder="1"/>
    <xf numFmtId="0" fontId="5" fillId="6" borderId="13" xfId="0" applyFont="1" applyFill="1" applyBorder="1"/>
    <xf numFmtId="44" fontId="1" fillId="6" borderId="14" xfId="1" applyFont="1" applyFill="1" applyBorder="1"/>
    <xf numFmtId="0" fontId="1" fillId="0" borderId="15" xfId="0" applyFont="1" applyBorder="1"/>
    <xf numFmtId="9" fontId="10" fillId="0" borderId="8" xfId="2" applyFont="1" applyBorder="1"/>
    <xf numFmtId="44" fontId="1" fillId="0" borderId="11" xfId="1" applyFont="1" applyFill="1" applyBorder="1"/>
    <xf numFmtId="0" fontId="5" fillId="4" borderId="5" xfId="0" applyFont="1" applyFill="1" applyBorder="1"/>
    <xf numFmtId="44" fontId="5" fillId="4" borderId="3" xfId="1" applyFont="1" applyFill="1" applyBorder="1"/>
    <xf numFmtId="0" fontId="13" fillId="0" borderId="5" xfId="0" applyFont="1" applyFill="1" applyBorder="1"/>
    <xf numFmtId="0" fontId="2" fillId="0" borderId="9" xfId="0" applyFont="1" applyFill="1" applyBorder="1"/>
    <xf numFmtId="0" fontId="1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left" indent="2"/>
    </xf>
    <xf numFmtId="0" fontId="1" fillId="0" borderId="9" xfId="0" applyFont="1" applyFill="1" applyBorder="1" applyAlignment="1">
      <alignment horizontal="left" indent="2"/>
    </xf>
    <xf numFmtId="0" fontId="1" fillId="0" borderId="9" xfId="0" applyFont="1" applyFill="1" applyBorder="1"/>
    <xf numFmtId="0" fontId="5" fillId="4" borderId="13" xfId="0" applyFont="1" applyFill="1" applyBorder="1"/>
    <xf numFmtId="44" fontId="1" fillId="4" borderId="14" xfId="1" applyFont="1" applyFill="1" applyBorder="1"/>
    <xf numFmtId="0" fontId="1" fillId="0" borderId="9" xfId="0" applyFont="1" applyFill="1" applyBorder="1" applyAlignment="1">
      <alignment horizontal="left" indent="5"/>
    </xf>
    <xf numFmtId="44" fontId="5" fillId="6" borderId="3" xfId="1" applyFont="1" applyFill="1" applyBorder="1"/>
    <xf numFmtId="0" fontId="14" fillId="0" borderId="0" xfId="0" applyFont="1" applyBorder="1"/>
    <xf numFmtId="0" fontId="1" fillId="0" borderId="13" xfId="0" applyFont="1" applyBorder="1"/>
    <xf numFmtId="0" fontId="6" fillId="0" borderId="9" xfId="0" applyFont="1" applyBorder="1"/>
    <xf numFmtId="44" fontId="6" fillId="0" borderId="0" xfId="0" applyNumberFormat="1" applyFont="1" applyBorder="1" applyAlignment="1">
      <alignment horizontal="left"/>
    </xf>
    <xf numFmtId="0" fontId="15" fillId="0" borderId="4" xfId="0" applyFont="1" applyBorder="1"/>
    <xf numFmtId="0" fontId="12" fillId="0" borderId="0" xfId="0" applyFont="1" applyBorder="1" applyAlignment="1"/>
    <xf numFmtId="0" fontId="17" fillId="0" borderId="0" xfId="0" applyFont="1" applyBorder="1"/>
    <xf numFmtId="0" fontId="4" fillId="0" borderId="0" xfId="0" applyFont="1" applyBorder="1" applyAlignment="1"/>
    <xf numFmtId="0" fontId="1" fillId="0" borderId="17" xfId="0" applyFont="1" applyBorder="1"/>
    <xf numFmtId="0" fontId="5" fillId="5" borderId="5" xfId="0" applyFont="1" applyFill="1" applyBorder="1"/>
    <xf numFmtId="0" fontId="5" fillId="0" borderId="0" xfId="0" applyFont="1" applyFill="1" applyBorder="1"/>
    <xf numFmtId="44" fontId="5" fillId="0" borderId="0" xfId="1" applyFont="1" applyFill="1" applyBorder="1"/>
    <xf numFmtId="0" fontId="2" fillId="0" borderId="5" xfId="0" applyFont="1" applyFill="1" applyBorder="1"/>
    <xf numFmtId="44" fontId="2" fillId="0" borderId="3" xfId="1" applyFont="1" applyFill="1" applyBorder="1"/>
    <xf numFmtId="0" fontId="1" fillId="0" borderId="13" xfId="0" applyFont="1" applyFill="1" applyBorder="1"/>
    <xf numFmtId="44" fontId="1" fillId="0" borderId="14" xfId="1" applyFont="1" applyFill="1" applyBorder="1"/>
    <xf numFmtId="0" fontId="1" fillId="0" borderId="10" xfId="0" applyFont="1" applyFill="1" applyBorder="1" applyAlignment="1"/>
    <xf numFmtId="0" fontId="1" fillId="0" borderId="5" xfId="0" applyFont="1" applyFill="1" applyBorder="1" applyAlignment="1">
      <alignment horizontal="left" indent="5"/>
    </xf>
    <xf numFmtId="0" fontId="1" fillId="0" borderId="17" xfId="0" applyFont="1" applyFill="1" applyBorder="1" applyAlignment="1">
      <alignment horizontal="left" indent="5"/>
    </xf>
    <xf numFmtId="44" fontId="1" fillId="0" borderId="18" xfId="1" applyFont="1" applyFill="1" applyBorder="1"/>
    <xf numFmtId="0" fontId="5" fillId="7" borderId="13" xfId="0" applyFont="1" applyFill="1" applyBorder="1"/>
    <xf numFmtId="44" fontId="2" fillId="7" borderId="14" xfId="1" applyFont="1" applyFill="1" applyBorder="1"/>
    <xf numFmtId="8" fontId="6" fillId="0" borderId="0" xfId="1" applyNumberFormat="1" applyFont="1" applyFill="1" applyBorder="1" applyProtection="1"/>
    <xf numFmtId="0" fontId="5" fillId="7" borderId="5" xfId="0" applyFont="1" applyFill="1" applyBorder="1"/>
    <xf numFmtId="44" fontId="5" fillId="7" borderId="3" xfId="1" applyFont="1" applyFill="1" applyBorder="1"/>
    <xf numFmtId="0" fontId="6" fillId="0" borderId="10" xfId="0" applyFont="1" applyFill="1" applyBorder="1"/>
    <xf numFmtId="44" fontId="6" fillId="0" borderId="11" xfId="1" applyFont="1" applyFill="1" applyBorder="1"/>
    <xf numFmtId="0" fontId="6" fillId="0" borderId="5" xfId="0" applyFont="1" applyFill="1" applyBorder="1"/>
    <xf numFmtId="8" fontId="6" fillId="0" borderId="3" xfId="1" applyNumberFormat="1" applyFont="1" applyFill="1" applyBorder="1" applyProtection="1"/>
    <xf numFmtId="0" fontId="1" fillId="0" borderId="17" xfId="0" applyFont="1" applyFill="1" applyBorder="1"/>
    <xf numFmtId="0" fontId="6" fillId="0" borderId="17" xfId="0" applyFont="1" applyFill="1" applyBorder="1"/>
    <xf numFmtId="8" fontId="6" fillId="0" borderId="18" xfId="1" applyNumberFormat="1" applyFont="1" applyFill="1" applyBorder="1" applyProtection="1"/>
    <xf numFmtId="0" fontId="15" fillId="3" borderId="10" xfId="0" applyFont="1" applyFill="1" applyBorder="1"/>
    <xf numFmtId="44" fontId="6" fillId="3" borderId="11" xfId="1" applyFont="1" applyFill="1" applyBorder="1"/>
    <xf numFmtId="0" fontId="5" fillId="3" borderId="7" xfId="0" applyFont="1" applyFill="1" applyBorder="1"/>
    <xf numFmtId="44" fontId="1" fillId="3" borderId="6" xfId="1" applyFont="1" applyFill="1" applyBorder="1"/>
    <xf numFmtId="44" fontId="13" fillId="0" borderId="8" xfId="0" applyNumberFormat="1" applyFont="1" applyBorder="1"/>
    <xf numFmtId="0" fontId="12" fillId="0" borderId="19" xfId="0" applyFont="1" applyBorder="1" applyAlignment="1"/>
    <xf numFmtId="0" fontId="6" fillId="0" borderId="19" xfId="0" applyFont="1" applyBorder="1"/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" fillId="0" borderId="17" xfId="0" applyFont="1" applyFill="1" applyBorder="1" applyAlignment="1">
      <alignment horizontal="left" indent="2"/>
    </xf>
    <xf numFmtId="0" fontId="6" fillId="0" borderId="10" xfId="0" applyFont="1" applyBorder="1"/>
    <xf numFmtId="0" fontId="7" fillId="2" borderId="2" xfId="0" applyFont="1" applyFill="1" applyBorder="1"/>
    <xf numFmtId="0" fontId="6" fillId="0" borderId="10" xfId="0" applyFont="1" applyBorder="1" applyAlignment="1">
      <alignment wrapText="1"/>
    </xf>
    <xf numFmtId="44" fontId="5" fillId="6" borderId="3" xfId="1" applyFont="1" applyFill="1" applyBorder="1" applyProtection="1"/>
    <xf numFmtId="44" fontId="5" fillId="5" borderId="3" xfId="1" applyFont="1" applyFill="1" applyBorder="1" applyProtection="1"/>
    <xf numFmtId="44" fontId="2" fillId="0" borderId="12" xfId="1" applyFont="1" applyFill="1" applyBorder="1" applyProtection="1"/>
    <xf numFmtId="44" fontId="5" fillId="4" borderId="3" xfId="1" applyFont="1" applyFill="1" applyBorder="1" applyProtection="1"/>
    <xf numFmtId="44" fontId="5" fillId="7" borderId="1" xfId="1" applyFont="1" applyFill="1" applyBorder="1" applyProtection="1"/>
    <xf numFmtId="44" fontId="1" fillId="0" borderId="12" xfId="1" applyFont="1" applyFill="1" applyBorder="1" applyProtection="1"/>
    <xf numFmtId="44" fontId="6" fillId="0" borderId="11" xfId="1" applyFont="1" applyBorder="1" applyProtection="1"/>
    <xf numFmtId="44" fontId="6" fillId="0" borderId="12" xfId="1" applyFont="1" applyBorder="1" applyProtection="1"/>
    <xf numFmtId="44" fontId="7" fillId="2" borderId="1" xfId="1" applyFont="1" applyFill="1" applyBorder="1" applyProtection="1"/>
    <xf numFmtId="44" fontId="1" fillId="0" borderId="14" xfId="1" applyFont="1" applyBorder="1" applyProtection="1"/>
    <xf numFmtId="44" fontId="1" fillId="0" borderId="3" xfId="1" applyFont="1" applyFill="1" applyBorder="1" applyProtection="1">
      <protection locked="0"/>
    </xf>
    <xf numFmtId="44" fontId="1" fillId="0" borderId="12" xfId="1" applyFont="1" applyBorder="1" applyProtection="1">
      <protection locked="0"/>
    </xf>
    <xf numFmtId="44" fontId="1" fillId="0" borderId="3" xfId="1" applyFont="1" applyBorder="1" applyProtection="1">
      <protection locked="0"/>
    </xf>
    <xf numFmtId="44" fontId="1" fillId="0" borderId="16" xfId="1" applyFont="1" applyBorder="1" applyProtection="1">
      <protection locked="0"/>
    </xf>
    <xf numFmtId="44" fontId="1" fillId="0" borderId="14" xfId="1" applyFont="1" applyBorder="1" applyProtection="1">
      <protection locked="0"/>
    </xf>
    <xf numFmtId="44" fontId="1" fillId="0" borderId="18" xfId="1" applyFont="1" applyBorder="1" applyProtection="1">
      <protection locked="0"/>
    </xf>
    <xf numFmtId="44" fontId="6" fillId="0" borderId="12" xfId="1" applyFont="1" applyBorder="1" applyProtection="1">
      <protection locked="0"/>
    </xf>
    <xf numFmtId="0" fontId="6" fillId="0" borderId="0" xfId="0" applyFont="1" applyBorder="1" applyProtection="1">
      <protection locked="0"/>
    </xf>
    <xf numFmtId="9" fontId="6" fillId="0" borderId="0" xfId="0" applyNumberFormat="1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49" fontId="17" fillId="0" borderId="4" xfId="0" applyNumberFormat="1" applyFont="1" applyBorder="1"/>
    <xf numFmtId="49" fontId="1" fillId="0" borderId="0" xfId="1" applyNumberFormat="1" applyFont="1" applyBorder="1" applyProtection="1">
      <protection locked="0"/>
    </xf>
    <xf numFmtId="44" fontId="1" fillId="0" borderId="4" xfId="1" applyFont="1" applyBorder="1" applyAlignment="1" applyProtection="1">
      <protection locked="0"/>
    </xf>
    <xf numFmtId="0" fontId="6" fillId="0" borderId="4" xfId="0" applyFont="1" applyBorder="1" applyProtection="1">
      <protection locked="0"/>
    </xf>
    <xf numFmtId="44" fontId="1" fillId="0" borderId="18" xfId="1" applyFont="1" applyFill="1" applyBorder="1" applyProtection="1">
      <protection locked="0"/>
    </xf>
    <xf numFmtId="44" fontId="8" fillId="0" borderId="0" xfId="1" applyFont="1" applyBorder="1"/>
    <xf numFmtId="0" fontId="8" fillId="0" borderId="0" xfId="0" applyFont="1" applyFill="1" applyBorder="1"/>
    <xf numFmtId="0" fontId="6" fillId="0" borderId="0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0</xdr:rowOff>
    </xdr:from>
    <xdr:to>
      <xdr:col>1</xdr:col>
      <xdr:colOff>409575</xdr:colOff>
      <xdr:row>0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62484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0</xdr:rowOff>
    </xdr:from>
    <xdr:to>
      <xdr:col>1</xdr:col>
      <xdr:colOff>409575</xdr:colOff>
      <xdr:row>0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2628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view="pageLayout" zoomScale="85" zoomScaleNormal="85" zoomScaleSheetLayoutView="100" zoomScalePageLayoutView="85" workbookViewId="0">
      <selection activeCell="B9" sqref="B9"/>
    </sheetView>
  </sheetViews>
  <sheetFormatPr defaultColWidth="9.140625" defaultRowHeight="15" x14ac:dyDescent="0.25"/>
  <cols>
    <col min="1" max="1" width="39.42578125" style="5" customWidth="1"/>
    <col min="2" max="2" width="21.5703125" style="9" customWidth="1"/>
    <col min="3" max="3" width="11.140625" style="5" customWidth="1"/>
    <col min="4" max="4" width="9.7109375" style="5" bestFit="1" customWidth="1"/>
    <col min="5" max="5" width="9.140625" style="5"/>
    <col min="6" max="6" width="9.28515625" style="5" bestFit="1" customWidth="1"/>
    <col min="7" max="7" width="9.140625" style="5"/>
    <col min="8" max="8" width="9.28515625" style="5" bestFit="1" customWidth="1"/>
    <col min="9" max="16384" width="9.140625" style="5"/>
  </cols>
  <sheetData>
    <row r="1" spans="1:11" ht="30.75" customHeight="1" x14ac:dyDescent="0.5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59"/>
      <c r="K1" s="59"/>
    </row>
    <row r="2" spans="1:11" ht="16.5" customHeight="1" x14ac:dyDescent="0.5">
      <c r="A2" s="14"/>
      <c r="B2" s="15"/>
      <c r="C2" s="15"/>
    </row>
    <row r="3" spans="1:11" ht="19.5" customHeight="1" x14ac:dyDescent="0.3">
      <c r="A3" s="16" t="s">
        <v>55</v>
      </c>
      <c r="B3" s="120"/>
    </row>
    <row r="4" spans="1:11" ht="19.5" customHeight="1" thickBot="1" x14ac:dyDescent="0.35">
      <c r="A4" s="17" t="s">
        <v>54</v>
      </c>
      <c r="B4" s="121"/>
      <c r="C4" s="58" t="s">
        <v>42</v>
      </c>
      <c r="D4" s="122"/>
      <c r="E4" s="58" t="s">
        <v>40</v>
      </c>
      <c r="F4" s="122"/>
      <c r="G4" s="58" t="s">
        <v>41</v>
      </c>
      <c r="H4" s="122"/>
      <c r="I4" s="10"/>
    </row>
    <row r="5" spans="1:11" ht="19.5" customHeight="1" x14ac:dyDescent="0.3">
      <c r="A5" s="16"/>
      <c r="B5" s="33"/>
      <c r="C5" s="18"/>
      <c r="E5" s="18"/>
      <c r="G5" s="18"/>
    </row>
    <row r="6" spans="1:11" ht="19.5" customHeight="1" thickBot="1" x14ac:dyDescent="0.35">
      <c r="A6" s="54" t="s">
        <v>62</v>
      </c>
      <c r="B6" s="33"/>
      <c r="C6" s="18"/>
      <c r="E6" s="18"/>
      <c r="G6" s="18"/>
    </row>
    <row r="7" spans="1:11" ht="15.75" x14ac:dyDescent="0.25">
      <c r="A7" s="37" t="s">
        <v>34</v>
      </c>
      <c r="B7" s="38"/>
    </row>
    <row r="8" spans="1:11" x14ac:dyDescent="0.25">
      <c r="A8" s="30" t="s">
        <v>33</v>
      </c>
      <c r="B8" s="110">
        <v>0</v>
      </c>
      <c r="C8" s="5" t="s">
        <v>32</v>
      </c>
    </row>
    <row r="9" spans="1:11" ht="15.75" thickBot="1" x14ac:dyDescent="0.3">
      <c r="A9" s="29" t="s">
        <v>31</v>
      </c>
      <c r="B9" s="111">
        <v>0</v>
      </c>
    </row>
    <row r="10" spans="1:11" ht="16.5" thickBot="1" x14ac:dyDescent="0.3">
      <c r="A10" s="36" t="s">
        <v>58</v>
      </c>
      <c r="B10" s="99">
        <f>SUM(B8:B9)</f>
        <v>0</v>
      </c>
    </row>
    <row r="11" spans="1:11" ht="15.75" thickBot="1" x14ac:dyDescent="0.3">
      <c r="A11" s="22"/>
      <c r="B11" s="24"/>
    </row>
    <row r="12" spans="1:11" ht="15.75" x14ac:dyDescent="0.25">
      <c r="A12" s="31" t="s">
        <v>29</v>
      </c>
      <c r="B12" s="32"/>
    </row>
    <row r="13" spans="1:11" x14ac:dyDescent="0.25">
      <c r="A13" s="30" t="s">
        <v>28</v>
      </c>
      <c r="B13" s="110">
        <v>0</v>
      </c>
      <c r="C13" s="5" t="s">
        <v>27</v>
      </c>
    </row>
    <row r="14" spans="1:11" ht="15.75" thickBot="1" x14ac:dyDescent="0.3">
      <c r="A14" s="39" t="s">
        <v>26</v>
      </c>
      <c r="B14" s="112">
        <v>0</v>
      </c>
      <c r="C14" s="5" t="s">
        <v>77</v>
      </c>
    </row>
    <row r="15" spans="1:11" ht="16.5" thickBot="1" x14ac:dyDescent="0.3">
      <c r="A15" s="27" t="s">
        <v>57</v>
      </c>
      <c r="B15" s="100">
        <f>SUM(B13:B14)</f>
        <v>0</v>
      </c>
      <c r="C15" s="12" t="s">
        <v>43</v>
      </c>
      <c r="D15" s="13" t="e">
        <f>B15/D4</f>
        <v>#DIV/0!</v>
      </c>
    </row>
    <row r="16" spans="1:11" ht="15.75" thickBot="1" x14ac:dyDescent="0.3">
      <c r="A16" s="22"/>
      <c r="B16" s="23"/>
      <c r="C16" s="12"/>
      <c r="D16" s="12"/>
    </row>
    <row r="17" spans="1:12" ht="15.75" x14ac:dyDescent="0.25">
      <c r="A17" s="50" t="s">
        <v>24</v>
      </c>
      <c r="B17" s="51"/>
    </row>
    <row r="18" spans="1:12" x14ac:dyDescent="0.25">
      <c r="A18" s="30" t="s">
        <v>76</v>
      </c>
      <c r="B18" s="110">
        <v>0</v>
      </c>
      <c r="C18" s="5" t="s">
        <v>22</v>
      </c>
    </row>
    <row r="19" spans="1:12" x14ac:dyDescent="0.25">
      <c r="A19" s="49" t="s">
        <v>21</v>
      </c>
      <c r="B19" s="110">
        <v>0</v>
      </c>
      <c r="C19" s="7"/>
    </row>
    <row r="20" spans="1:12" x14ac:dyDescent="0.25">
      <c r="A20" s="48" t="s">
        <v>20</v>
      </c>
      <c r="B20" s="110">
        <v>0</v>
      </c>
      <c r="C20" s="5" t="s">
        <v>19</v>
      </c>
    </row>
    <row r="21" spans="1:12" s="1" customFormat="1" x14ac:dyDescent="0.25">
      <c r="A21" s="47" t="s">
        <v>18</v>
      </c>
      <c r="B21" s="110">
        <v>0</v>
      </c>
      <c r="C21" s="2" t="s">
        <v>17</v>
      </c>
    </row>
    <row r="22" spans="1:12" x14ac:dyDescent="0.25">
      <c r="A22" s="48" t="s">
        <v>16</v>
      </c>
      <c r="B22" s="110">
        <v>0</v>
      </c>
      <c r="C22" s="5" t="s">
        <v>19</v>
      </c>
    </row>
    <row r="23" spans="1:12" x14ac:dyDescent="0.25">
      <c r="A23" s="48" t="s">
        <v>15</v>
      </c>
      <c r="B23" s="110">
        <v>0</v>
      </c>
      <c r="C23" s="5" t="s">
        <v>74</v>
      </c>
    </row>
    <row r="24" spans="1:12" x14ac:dyDescent="0.25">
      <c r="A24" s="47" t="s">
        <v>14</v>
      </c>
      <c r="B24" s="110">
        <v>0</v>
      </c>
      <c r="C24" s="5" t="s">
        <v>68</v>
      </c>
    </row>
    <row r="25" spans="1:12" s="1" customFormat="1" x14ac:dyDescent="0.25">
      <c r="A25" s="47" t="s">
        <v>13</v>
      </c>
      <c r="B25" s="110">
        <v>0</v>
      </c>
    </row>
    <row r="26" spans="1:12" x14ac:dyDescent="0.25">
      <c r="A26" s="30" t="s">
        <v>12</v>
      </c>
      <c r="B26" s="110">
        <v>0</v>
      </c>
    </row>
    <row r="27" spans="1:12" x14ac:dyDescent="0.25">
      <c r="A27" s="47" t="s">
        <v>11</v>
      </c>
      <c r="B27" s="110">
        <v>0</v>
      </c>
      <c r="C27" s="5" t="s">
        <v>10</v>
      </c>
    </row>
    <row r="28" spans="1:12" x14ac:dyDescent="0.25">
      <c r="A28" s="46" t="s">
        <v>9</v>
      </c>
      <c r="B28" s="110">
        <v>0</v>
      </c>
      <c r="E28" s="8"/>
    </row>
    <row r="29" spans="1:12" x14ac:dyDescent="0.25">
      <c r="A29" s="46" t="s">
        <v>48</v>
      </c>
      <c r="B29" s="110">
        <v>0</v>
      </c>
      <c r="E29" s="8"/>
    </row>
    <row r="30" spans="1:12" x14ac:dyDescent="0.25">
      <c r="A30" s="46" t="s">
        <v>75</v>
      </c>
      <c r="B30" s="110">
        <v>0</v>
      </c>
      <c r="E30" s="8"/>
    </row>
    <row r="31" spans="1:12" x14ac:dyDescent="0.25">
      <c r="A31" s="46" t="s">
        <v>35</v>
      </c>
      <c r="B31" s="110">
        <v>0</v>
      </c>
      <c r="C31" s="116" t="s">
        <v>50</v>
      </c>
      <c r="D31" s="116"/>
      <c r="E31" s="117"/>
      <c r="F31" s="116"/>
      <c r="G31" s="116"/>
      <c r="H31" s="116"/>
      <c r="I31" s="116"/>
      <c r="J31" s="116"/>
      <c r="K31" s="116"/>
      <c r="L31" s="116"/>
    </row>
    <row r="32" spans="1:12" x14ac:dyDescent="0.25">
      <c r="A32" s="45" t="s">
        <v>8</v>
      </c>
      <c r="B32" s="101">
        <f>SUM(B18:B31)</f>
        <v>0</v>
      </c>
      <c r="C32" s="40" t="e">
        <f>B32/B36</f>
        <v>#DIV/0!</v>
      </c>
      <c r="D32" s="11" t="s">
        <v>44</v>
      </c>
    </row>
    <row r="33" spans="1:12" s="1" customFormat="1" ht="15.75" thickBot="1" x14ac:dyDescent="0.3">
      <c r="A33" s="44" t="s">
        <v>7</v>
      </c>
      <c r="B33" s="109">
        <v>0</v>
      </c>
      <c r="C33" s="1" t="s">
        <v>6</v>
      </c>
    </row>
    <row r="34" spans="1:12" s="1" customFormat="1" ht="16.5" thickBot="1" x14ac:dyDescent="0.3">
      <c r="A34" s="42" t="s">
        <v>56</v>
      </c>
      <c r="B34" s="102">
        <f>B32+B33</f>
        <v>0</v>
      </c>
    </row>
    <row r="35" spans="1:12" ht="15.75" thickBot="1" x14ac:dyDescent="0.3">
      <c r="A35" s="1"/>
      <c r="B35" s="4"/>
    </row>
    <row r="36" spans="1:12" ht="16.5" thickBot="1" x14ac:dyDescent="0.3">
      <c r="A36" s="21" t="s">
        <v>5</v>
      </c>
      <c r="B36" s="103">
        <f>B33+B32+B15+B10</f>
        <v>0</v>
      </c>
      <c r="C36" s="6" t="s">
        <v>4</v>
      </c>
    </row>
    <row r="37" spans="1:12" x14ac:dyDescent="0.25">
      <c r="A37" s="52" t="s">
        <v>3</v>
      </c>
      <c r="B37" s="104">
        <f>B36-B27</f>
        <v>0</v>
      </c>
      <c r="C37" s="57" t="s">
        <v>2</v>
      </c>
    </row>
    <row r="38" spans="1:12" ht="15.75" thickBot="1" x14ac:dyDescent="0.3">
      <c r="A38" s="29" t="s">
        <v>73</v>
      </c>
      <c r="B38" s="111">
        <v>0</v>
      </c>
      <c r="C38" s="126" t="s">
        <v>78</v>
      </c>
      <c r="D38" s="126"/>
      <c r="E38" s="126"/>
      <c r="F38" s="126"/>
      <c r="G38" s="126"/>
      <c r="H38" s="126"/>
      <c r="I38" s="126"/>
    </row>
    <row r="39" spans="1:12" ht="15.75" thickBot="1" x14ac:dyDescent="0.3">
      <c r="A39" s="2"/>
      <c r="B39" s="3"/>
      <c r="C39" s="126"/>
      <c r="D39" s="126"/>
      <c r="E39" s="126"/>
      <c r="F39" s="126"/>
      <c r="G39" s="126"/>
      <c r="H39" s="126"/>
      <c r="I39" s="126"/>
    </row>
    <row r="40" spans="1:12" ht="16.5" thickBot="1" x14ac:dyDescent="0.3">
      <c r="A40" s="21" t="s">
        <v>53</v>
      </c>
      <c r="B40" s="103">
        <f>B36-B38</f>
        <v>0</v>
      </c>
      <c r="C40" s="5" t="s">
        <v>92</v>
      </c>
    </row>
    <row r="42" spans="1:12" ht="19.5" thickBot="1" x14ac:dyDescent="0.35">
      <c r="A42" s="54" t="s">
        <v>80</v>
      </c>
      <c r="B42" s="3"/>
    </row>
    <row r="43" spans="1:12" x14ac:dyDescent="0.25">
      <c r="A43" s="55" t="s">
        <v>82</v>
      </c>
      <c r="B43" s="113">
        <v>0</v>
      </c>
      <c r="C43" s="5" t="s">
        <v>83</v>
      </c>
    </row>
    <row r="44" spans="1:12" x14ac:dyDescent="0.25">
      <c r="A44" s="62" t="s">
        <v>59</v>
      </c>
      <c r="B44" s="114">
        <v>0</v>
      </c>
    </row>
    <row r="45" spans="1:12" x14ac:dyDescent="0.25">
      <c r="A45" s="30" t="s">
        <v>0</v>
      </c>
      <c r="B45" s="110">
        <v>0</v>
      </c>
      <c r="C45" s="116" t="s">
        <v>61</v>
      </c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2" x14ac:dyDescent="0.25">
      <c r="A46" s="30" t="s">
        <v>91</v>
      </c>
      <c r="B46" s="110">
        <v>0</v>
      </c>
      <c r="C46" s="116" t="s">
        <v>61</v>
      </c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 x14ac:dyDescent="0.25">
      <c r="A47" s="56" t="s">
        <v>60</v>
      </c>
      <c r="B47" s="115">
        <v>0</v>
      </c>
      <c r="C47" s="116" t="s">
        <v>61</v>
      </c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x14ac:dyDescent="0.25">
      <c r="A48" s="56" t="s">
        <v>60</v>
      </c>
      <c r="B48" s="115">
        <v>0</v>
      </c>
      <c r="C48" s="118" t="s">
        <v>61</v>
      </c>
      <c r="D48" s="116"/>
      <c r="E48" s="116"/>
      <c r="F48" s="116"/>
      <c r="G48" s="116"/>
      <c r="H48" s="116"/>
      <c r="I48" s="116"/>
      <c r="J48" s="116"/>
      <c r="K48" s="116"/>
      <c r="L48" s="116"/>
    </row>
    <row r="49" spans="1:13" x14ac:dyDescent="0.25">
      <c r="A49" s="56" t="s">
        <v>79</v>
      </c>
      <c r="B49" s="106">
        <f>B8</f>
        <v>0</v>
      </c>
      <c r="C49" s="7" t="s">
        <v>81</v>
      </c>
    </row>
    <row r="50" spans="1:13" ht="30.75" thickBot="1" x14ac:dyDescent="0.3">
      <c r="A50" s="98" t="s">
        <v>95</v>
      </c>
      <c r="B50" s="105" cm="1">
        <f t="array" ref="B50">IF(SUM(B43:B49+B58/2)&gt;B36,IF(B36-SUM(B43:B49)&lt;B58/2,B36-SUM(B43:B49),B58/2),IF(AND(SUM(B43:B49)&lt;B36,B36-SUM(B43:B49)&lt;B58/2),B36-SUM(B43:B49),B58/2))</f>
        <v>0</v>
      </c>
      <c r="C50" s="7" t="s">
        <v>90</v>
      </c>
    </row>
    <row r="51" spans="1:13" ht="20.25" thickBot="1" x14ac:dyDescent="0.35">
      <c r="A51" s="97" t="s">
        <v>88</v>
      </c>
      <c r="B51" s="107">
        <f>SUM(B43:B50)</f>
        <v>0</v>
      </c>
      <c r="C51" s="7" t="s">
        <v>63</v>
      </c>
    </row>
    <row r="53" spans="1:13" ht="19.5" thickBot="1" x14ac:dyDescent="0.35">
      <c r="A53" s="54" t="s">
        <v>84</v>
      </c>
      <c r="B53" s="3"/>
    </row>
    <row r="54" spans="1:13" x14ac:dyDescent="0.25">
      <c r="A54" s="55" t="s">
        <v>85</v>
      </c>
      <c r="B54" s="108">
        <f>B38</f>
        <v>0</v>
      </c>
      <c r="C54" s="118" t="s">
        <v>87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</row>
    <row r="55" spans="1:13" x14ac:dyDescent="0.25">
      <c r="A55" s="56" t="s">
        <v>60</v>
      </c>
      <c r="B55" s="115">
        <v>0</v>
      </c>
      <c r="C55" s="116" t="s">
        <v>61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</row>
    <row r="56" spans="1:13" x14ac:dyDescent="0.25">
      <c r="A56" s="56" t="s">
        <v>60</v>
      </c>
      <c r="B56" s="115">
        <v>0</v>
      </c>
      <c r="C56" s="118" t="s">
        <v>61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57" spans="1:13" x14ac:dyDescent="0.25">
      <c r="A57" s="56" t="s">
        <v>79</v>
      </c>
      <c r="B57" s="106">
        <f>B8</f>
        <v>0</v>
      </c>
      <c r="C57" s="7" t="s">
        <v>81</v>
      </c>
    </row>
    <row r="58" spans="1:13" ht="15.75" thickBot="1" x14ac:dyDescent="0.3">
      <c r="A58" s="96" t="s">
        <v>69</v>
      </c>
      <c r="B58" s="105">
        <f>IF(B36-SUM(B54:B56)&lt;B40,B36-SUM(B54:B57),B40-B57)</f>
        <v>0</v>
      </c>
      <c r="C58" s="7" t="s">
        <v>86</v>
      </c>
    </row>
    <row r="59" spans="1:13" ht="20.25" thickBot="1" x14ac:dyDescent="0.35">
      <c r="A59" s="97" t="s">
        <v>89</v>
      </c>
      <c r="B59" s="107">
        <f>SUM(B54:B58)</f>
        <v>0</v>
      </c>
      <c r="C59" s="7" t="s">
        <v>63</v>
      </c>
    </row>
    <row r="62" spans="1:13" x14ac:dyDescent="0.25">
      <c r="A62" s="125" t="s">
        <v>93</v>
      </c>
      <c r="B62" s="124">
        <f>B57+B58</f>
        <v>0</v>
      </c>
      <c r="C62" s="7" t="s">
        <v>94</v>
      </c>
    </row>
  </sheetData>
  <sheetProtection algorithmName="SHA-512" hashValue="o6p6raIMj9d0a8aLRpNtj2tlfi9nW+WFuv5MFzptgiE4MfbkhLJe6lLuVHaFgSfvI4mQT+k6qBiVO1zK8NmRGg==" saltValue="8Wog3X8Ew5s6VWEOomKTHQ==" spinCount="100000" sheet="1" objects="1" scenarios="1"/>
  <customSheetViews>
    <customSheetView guid="{368ADC90-23F8-4389-B90C-A0C50D3B4741}" scale="85" showPageBreaks="1" fitToPage="1" printArea="1" view="pageLayout">
      <selection activeCell="A27" sqref="A27:XFD27"/>
      <pageMargins left="0.25" right="0.25" top="0.75" bottom="0.75" header="0.3" footer="0.3"/>
      <pageSetup scale="79" orientation="portrait" r:id="rId1"/>
      <headerFooter>
        <oddFooter>&amp;L&amp;9Revised: 06/14/2018</oddFooter>
      </headerFooter>
    </customSheetView>
    <customSheetView guid="{77E011CA-86AF-491B-BE17-DC28E0EC2BC2}" scale="85" showPageBreaks="1" fitToPage="1" printArea="1" view="pageLayout">
      <selection activeCell="A52" sqref="A52"/>
      <pageMargins left="0.25" right="0.25" top="0.75" bottom="0.75" header="0.3" footer="0.3"/>
      <pageSetup scale="79" orientation="portrait" r:id="rId2"/>
      <headerFooter>
        <oddFooter>&amp;L&amp;9Revised: 06/14/2018</oddFooter>
      </headerFooter>
    </customSheetView>
    <customSheetView guid="{03D4C8B6-3D49-48F7-9949-DDE4C5C5FFED}" scale="85" showPageBreaks="1" fitToPage="1" printArea="1" view="pageLayout" topLeftCell="A13">
      <selection activeCell="C40" sqref="C40"/>
      <pageMargins left="0.25" right="0.25" top="0.75" bottom="0.75" header="0.3" footer="0.3"/>
      <pageSetup scale="79" orientation="portrait" r:id="rId3"/>
      <headerFooter>
        <oddFooter>&amp;L&amp;9Revised: 9/10/2015</oddFooter>
      </headerFooter>
    </customSheetView>
  </customSheetViews>
  <mergeCells count="1">
    <mergeCell ref="C38:I39"/>
  </mergeCells>
  <dataValidations count="3">
    <dataValidation type="decimal" allowBlank="1" showInputMessage="1" showErrorMessage="1" errorTitle="Cap Exceeded" error="Ensure Developer Fee is less than 10% of Total Construction + Soft Costs." promptTitle="Cap Applies" prompt="Cap 10% of Total Construction + Soft Costs. (Acquisition Costs not included.)" sqref="B33" xr:uid="{89FD74E4-734A-49FC-A4C0-64A0739A5775}">
      <formula1>0</formula1>
      <formula2>(B32+B15)*0.1</formula2>
    </dataValidation>
    <dataValidation type="decimal" allowBlank="1" showInputMessage="1" showErrorMessage="1" errorTitle="Cap Exceeded" error="Adjust to less than six percent of Hard Construction Costs." promptTitle="Cap Applies" prompt="Must not exceed 6% of Hard Construction Costs." sqref="B18" xr:uid="{E7C99C34-F13F-4EC5-BB15-6AD5830FDD43}">
      <formula1>0</formula1>
      <formula2>0.06*B13</formula2>
    </dataValidation>
    <dataValidation type="decimal" allowBlank="1" showInputMessage="1" showErrorMessage="1" errorTitle="Cap Exceeded" error="Adjust to less than 6% of estimated sales price (also the estimated appraised value)." promptTitle="Cap Applies" prompt="Must not exceed six percent of estimated sales price." sqref="B21" xr:uid="{D5529333-6F88-4009-8149-3E7EC7F19BB2}">
      <formula1>0</formula1>
      <formula2>0.06*B38</formula2>
    </dataValidation>
  </dataValidations>
  <pageMargins left="0.25" right="0.25" top="0.75" bottom="0.75" header="0.3" footer="0.3"/>
  <pageSetup scale="61" orientation="portrait" r:id="rId4"/>
  <headerFooter>
    <oddFooter>&amp;L&amp;9Revised: 01/25/2022</oddFooter>
  </headerFooter>
  <ignoredErrors>
    <ignoredError sqref="D15" evalErro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view="pageLayout" topLeftCell="A23" zoomScale="85" zoomScaleNormal="85" zoomScaleSheetLayoutView="100" zoomScalePageLayoutView="85" workbookViewId="0">
      <selection activeCell="B14" sqref="B14"/>
    </sheetView>
  </sheetViews>
  <sheetFormatPr defaultColWidth="9.140625" defaultRowHeight="15" x14ac:dyDescent="0.25"/>
  <cols>
    <col min="1" max="1" width="39.42578125" style="5" customWidth="1"/>
    <col min="2" max="2" width="21.5703125" style="9" customWidth="1"/>
    <col min="3" max="3" width="15.5703125" style="5" customWidth="1"/>
    <col min="4" max="4" width="12.28515625" style="5" bestFit="1" customWidth="1"/>
    <col min="5" max="16384" width="9.140625" style="5"/>
  </cols>
  <sheetData>
    <row r="1" spans="1:9" ht="30.75" customHeight="1" x14ac:dyDescent="0.5">
      <c r="A1" s="127" t="s">
        <v>64</v>
      </c>
      <c r="B1" s="128"/>
      <c r="C1" s="128"/>
      <c r="D1" s="92"/>
      <c r="E1" s="92"/>
      <c r="F1" s="92"/>
      <c r="G1" s="92"/>
      <c r="H1" s="92"/>
      <c r="I1" s="92"/>
    </row>
    <row r="2" spans="1:9" ht="30.75" customHeight="1" x14ac:dyDescent="0.5">
      <c r="A2" s="93"/>
      <c r="B2" s="94"/>
      <c r="C2" s="94"/>
    </row>
    <row r="3" spans="1:9" ht="16.5" customHeight="1" x14ac:dyDescent="0.5">
      <c r="A3" s="14"/>
      <c r="B3" s="15"/>
      <c r="C3" s="15"/>
    </row>
    <row r="4" spans="1:9" ht="19.5" customHeight="1" thickBot="1" x14ac:dyDescent="0.35">
      <c r="A4" s="17" t="str">
        <f>'Est. Project Budget'!A3</f>
        <v>Project Address:</v>
      </c>
      <c r="B4" s="119">
        <f>'Est. Project Budget'!B3</f>
        <v>0</v>
      </c>
      <c r="C4" s="10"/>
      <c r="D4" s="10"/>
      <c r="E4" s="10"/>
      <c r="F4" s="10"/>
      <c r="G4" s="10"/>
      <c r="H4" s="10"/>
      <c r="I4" s="10"/>
    </row>
    <row r="5" spans="1:9" ht="19.5" customHeight="1" x14ac:dyDescent="0.3">
      <c r="A5" s="16"/>
      <c r="B5" s="60"/>
    </row>
    <row r="6" spans="1:9" ht="19.5" customHeight="1" thickBot="1" x14ac:dyDescent="0.35">
      <c r="A6" s="61"/>
      <c r="B6" s="61"/>
      <c r="C6" s="61"/>
    </row>
    <row r="7" spans="1:9" ht="15.75" x14ac:dyDescent="0.25">
      <c r="A7" s="34" t="s">
        <v>34</v>
      </c>
      <c r="B7" s="35"/>
    </row>
    <row r="8" spans="1:9" x14ac:dyDescent="0.25">
      <c r="A8" s="62" t="s">
        <v>33</v>
      </c>
      <c r="B8" s="114">
        <f>'Est. Project Budget'!B8</f>
        <v>0</v>
      </c>
      <c r="C8" s="5" t="s">
        <v>32</v>
      </c>
    </row>
    <row r="9" spans="1:9" ht="15.75" thickBot="1" x14ac:dyDescent="0.3">
      <c r="A9" s="29" t="s">
        <v>31</v>
      </c>
      <c r="B9" s="111">
        <v>0</v>
      </c>
    </row>
    <row r="10" spans="1:9" ht="16.5" thickBot="1" x14ac:dyDescent="0.3">
      <c r="A10" s="36" t="s">
        <v>30</v>
      </c>
      <c r="B10" s="53">
        <f>SUM(B8:B9)</f>
        <v>0</v>
      </c>
    </row>
    <row r="11" spans="1:9" ht="15.75" thickBot="1" x14ac:dyDescent="0.3">
      <c r="A11" s="22"/>
      <c r="B11" s="24"/>
    </row>
    <row r="12" spans="1:9" ht="15.75" x14ac:dyDescent="0.25">
      <c r="A12" s="25" t="s">
        <v>29</v>
      </c>
      <c r="B12" s="26"/>
    </row>
    <row r="13" spans="1:9" x14ac:dyDescent="0.25">
      <c r="A13" s="62" t="s">
        <v>28</v>
      </c>
      <c r="B13" s="114">
        <v>0</v>
      </c>
      <c r="C13" s="5" t="s">
        <v>49</v>
      </c>
    </row>
    <row r="14" spans="1:9" ht="16.5" thickBot="1" x14ac:dyDescent="0.3">
      <c r="A14" s="63" t="s">
        <v>25</v>
      </c>
      <c r="B14" s="28">
        <f>SUM(B13:B13)</f>
        <v>0</v>
      </c>
      <c r="C14" s="6"/>
    </row>
    <row r="15" spans="1:9" ht="15.75" x14ac:dyDescent="0.25">
      <c r="A15" s="64"/>
      <c r="B15" s="65"/>
      <c r="C15" s="6"/>
    </row>
    <row r="16" spans="1:9" ht="15.75" thickBot="1" x14ac:dyDescent="0.3">
      <c r="A16" s="22"/>
      <c r="B16" s="24"/>
      <c r="C16" s="6"/>
    </row>
    <row r="17" spans="1:5" ht="15.75" x14ac:dyDescent="0.25">
      <c r="A17" s="50" t="s">
        <v>24</v>
      </c>
      <c r="B17" s="51"/>
    </row>
    <row r="18" spans="1:5" x14ac:dyDescent="0.25">
      <c r="A18" s="30" t="s">
        <v>23</v>
      </c>
      <c r="B18" s="110">
        <v>0</v>
      </c>
      <c r="C18" s="5" t="s">
        <v>67</v>
      </c>
      <c r="D18" s="13">
        <f>0.06*'Est. Project Budget'!B13</f>
        <v>0</v>
      </c>
    </row>
    <row r="19" spans="1:5" x14ac:dyDescent="0.25">
      <c r="A19" s="49" t="s">
        <v>21</v>
      </c>
      <c r="B19" s="110">
        <v>0</v>
      </c>
      <c r="C19" s="7"/>
    </row>
    <row r="20" spans="1:5" x14ac:dyDescent="0.25">
      <c r="A20" s="48" t="s">
        <v>20</v>
      </c>
      <c r="B20" s="110">
        <v>0</v>
      </c>
      <c r="C20" s="5" t="s">
        <v>70</v>
      </c>
    </row>
    <row r="21" spans="1:5" s="1" customFormat="1" x14ac:dyDescent="0.25">
      <c r="A21" s="47" t="s">
        <v>18</v>
      </c>
      <c r="B21" s="110">
        <v>0</v>
      </c>
      <c r="C21" s="2" t="s">
        <v>67</v>
      </c>
      <c r="D21" s="90">
        <f>0.06*B38</f>
        <v>0</v>
      </c>
    </row>
    <row r="22" spans="1:5" x14ac:dyDescent="0.25">
      <c r="A22" s="48" t="s">
        <v>16</v>
      </c>
      <c r="B22" s="110">
        <v>0</v>
      </c>
    </row>
    <row r="23" spans="1:5" x14ac:dyDescent="0.25">
      <c r="A23" s="95" t="s">
        <v>15</v>
      </c>
      <c r="B23" s="114">
        <v>0</v>
      </c>
    </row>
    <row r="24" spans="1:5" x14ac:dyDescent="0.25">
      <c r="A24" s="47" t="s">
        <v>14</v>
      </c>
      <c r="B24" s="110">
        <v>0</v>
      </c>
      <c r="C24" s="5" t="s">
        <v>68</v>
      </c>
    </row>
    <row r="25" spans="1:5" s="1" customFormat="1" x14ac:dyDescent="0.25">
      <c r="A25" s="47" t="s">
        <v>13</v>
      </c>
      <c r="B25" s="110">
        <v>0</v>
      </c>
    </row>
    <row r="26" spans="1:5" x14ac:dyDescent="0.25">
      <c r="A26" s="30" t="s">
        <v>12</v>
      </c>
      <c r="B26" s="110">
        <v>0</v>
      </c>
    </row>
    <row r="27" spans="1:5" x14ac:dyDescent="0.25">
      <c r="A27" s="47" t="s">
        <v>11</v>
      </c>
      <c r="B27" s="110">
        <v>0</v>
      </c>
      <c r="C27" s="5" t="s">
        <v>10</v>
      </c>
    </row>
    <row r="28" spans="1:5" x14ac:dyDescent="0.25">
      <c r="A28" s="46" t="s">
        <v>9</v>
      </c>
      <c r="B28" s="110">
        <v>0</v>
      </c>
      <c r="E28" s="8"/>
    </row>
    <row r="29" spans="1:5" x14ac:dyDescent="0.25">
      <c r="A29" s="46" t="s">
        <v>48</v>
      </c>
      <c r="B29" s="110">
        <v>0</v>
      </c>
      <c r="E29" s="8"/>
    </row>
    <row r="30" spans="1:5" x14ac:dyDescent="0.25">
      <c r="A30" s="46" t="s">
        <v>75</v>
      </c>
      <c r="B30" s="110">
        <v>0</v>
      </c>
      <c r="E30" s="8"/>
    </row>
    <row r="31" spans="1:5" x14ac:dyDescent="0.25">
      <c r="A31" s="46" t="s">
        <v>35</v>
      </c>
      <c r="B31" s="110">
        <v>0</v>
      </c>
      <c r="E31" s="8"/>
    </row>
    <row r="32" spans="1:5" ht="15.75" thickBot="1" x14ac:dyDescent="0.3">
      <c r="A32" s="66" t="s">
        <v>8</v>
      </c>
      <c r="B32" s="67">
        <f>SUM(B18:B31)</f>
        <v>0</v>
      </c>
    </row>
    <row r="33" spans="1:3" s="1" customFormat="1" x14ac:dyDescent="0.25">
      <c r="A33" s="68" t="s">
        <v>7</v>
      </c>
      <c r="B33" s="69">
        <f>IF((((B32+B14)*0.1)&gt;((('Est. Project Budget'!B32+'Est. Project Budget'!B15)*0.1)+0.01)), ((('Est. Project Budget'!B32+'Est. Project Budget'!B15)*0.1)), (((B32+B14)*0.1)))</f>
        <v>0</v>
      </c>
      <c r="C33" s="1" t="s">
        <v>6</v>
      </c>
    </row>
    <row r="34" spans="1:3" s="1" customFormat="1" ht="16.5" thickBot="1" x14ac:dyDescent="0.3">
      <c r="A34" s="42" t="s">
        <v>56</v>
      </c>
      <c r="B34" s="43">
        <f>B32+B33</f>
        <v>0</v>
      </c>
    </row>
    <row r="35" spans="1:3" ht="15.75" thickBot="1" x14ac:dyDescent="0.3">
      <c r="A35" s="1"/>
      <c r="B35" s="4"/>
    </row>
    <row r="36" spans="1:3" ht="15.75" x14ac:dyDescent="0.25">
      <c r="A36" s="74" t="s">
        <v>5</v>
      </c>
      <c r="B36" s="75">
        <f>B33+B32+B14+B10</f>
        <v>0</v>
      </c>
      <c r="C36" s="6" t="s">
        <v>71</v>
      </c>
    </row>
    <row r="37" spans="1:3" x14ac:dyDescent="0.25">
      <c r="A37" s="70" t="s">
        <v>3</v>
      </c>
      <c r="B37" s="41">
        <f>B36-B27</f>
        <v>0</v>
      </c>
      <c r="C37" s="6" t="s">
        <v>2</v>
      </c>
    </row>
    <row r="38" spans="1:3" x14ac:dyDescent="0.25">
      <c r="A38" s="72" t="s">
        <v>36</v>
      </c>
      <c r="B38" s="123">
        <v>0</v>
      </c>
      <c r="C38" s="6"/>
    </row>
    <row r="39" spans="1:3" ht="15.75" thickBot="1" x14ac:dyDescent="0.3">
      <c r="A39" s="71" t="s">
        <v>51</v>
      </c>
      <c r="B39" s="109">
        <v>0</v>
      </c>
      <c r="C39" s="6"/>
    </row>
    <row r="40" spans="1:3" ht="16.5" thickBot="1" x14ac:dyDescent="0.3">
      <c r="A40" s="77" t="s">
        <v>52</v>
      </c>
      <c r="B40" s="78">
        <f>B38-B39</f>
        <v>0</v>
      </c>
      <c r="C40" s="5" t="s">
        <v>47</v>
      </c>
    </row>
    <row r="41" spans="1:3" ht="15.75" thickBot="1" x14ac:dyDescent="0.3">
      <c r="A41" s="1"/>
      <c r="B41" s="4"/>
    </row>
    <row r="42" spans="1:3" ht="15.75" x14ac:dyDescent="0.25">
      <c r="A42" s="88" t="s">
        <v>66</v>
      </c>
      <c r="B42" s="89"/>
    </row>
    <row r="43" spans="1:3" x14ac:dyDescent="0.25">
      <c r="A43" s="83" t="s">
        <v>38</v>
      </c>
      <c r="B43" s="73">
        <f>IF((B36&gt;'Est. Project Budget'!B36), (('Est. Project Budget'!B36)-B40), (('Actual Project Budget'!B36)-B40))</f>
        <v>0</v>
      </c>
      <c r="C43" s="5" t="s">
        <v>1</v>
      </c>
    </row>
    <row r="44" spans="1:3" x14ac:dyDescent="0.25">
      <c r="A44" s="79" t="s">
        <v>37</v>
      </c>
      <c r="B44" s="80">
        <f>'Est. Project Budget'!B40</f>
        <v>0</v>
      </c>
    </row>
    <row r="45" spans="1:3" ht="15.75" x14ac:dyDescent="0.25">
      <c r="A45" s="86" t="s">
        <v>65</v>
      </c>
      <c r="B45" s="87"/>
    </row>
    <row r="46" spans="1:3" x14ac:dyDescent="0.25">
      <c r="A46" s="84" t="s">
        <v>45</v>
      </c>
      <c r="B46" s="85">
        <f>IF((((B44-B43)/2)&lt;10000.01), IF(((B44-B43)/2)&lt;0, 0, ((B44-B43)/2)), 10000)</f>
        <v>0</v>
      </c>
      <c r="C46" s="7" t="s">
        <v>39</v>
      </c>
    </row>
    <row r="47" spans="1:3" ht="15.75" thickBot="1" x14ac:dyDescent="0.3">
      <c r="A47" s="81" t="s">
        <v>46</v>
      </c>
      <c r="B47" s="82">
        <f>IF((((B44-B43)/2)&lt;10000.01),IF(((B44-B43)/2)&lt;0,0,((B44-B43)/2)),(((B44-B43)-10000)))</f>
        <v>0</v>
      </c>
    </row>
    <row r="48" spans="1:3" x14ac:dyDescent="0.25">
      <c r="A48" s="7"/>
      <c r="B48" s="76"/>
    </row>
    <row r="49" spans="1:1" x14ac:dyDescent="0.25">
      <c r="A49" s="18"/>
    </row>
    <row r="50" spans="1:1" x14ac:dyDescent="0.25">
      <c r="A50" s="19"/>
    </row>
    <row r="51" spans="1:1" x14ac:dyDescent="0.25">
      <c r="A51" s="19"/>
    </row>
    <row r="52" spans="1:1" x14ac:dyDescent="0.25">
      <c r="A52" s="20"/>
    </row>
  </sheetData>
  <sheetProtection algorithmName="SHA-512" hashValue="kP+v+g3yvFmgtZZ1nl+QvHIdVGCv4M2W5Hw/k0m1/qLxnL06WYZ5n1qTu7vNdnbI7ShOGvLabyqw25cbHIMsIg==" saltValue="CFYV2cmKLyM+WWXELCUDCg==" spinCount="100000" sheet="1" objects="1" scenarios="1"/>
  <customSheetViews>
    <customSheetView guid="{368ADC90-23F8-4389-B90C-A0C50D3B4741}" scale="85" showPageBreaks="1" fitToPage="1" printArea="1" view="pageLayout">
      <selection activeCell="D5" sqref="D5"/>
      <pageMargins left="0.25" right="0.25" top="0.75" bottom="0.75" header="0.3" footer="0.3"/>
      <pageSetup scale="75" orientation="portrait" r:id="rId1"/>
      <headerFooter>
        <oddFooter>&amp;L&amp;9Revised: 9/10/2015</oddFooter>
      </headerFooter>
    </customSheetView>
    <customSheetView guid="{77E011CA-86AF-491B-BE17-DC28E0EC2BC2}" scale="85" showPageBreaks="1" fitToPage="1" printArea="1" view="pageLayout">
      <selection activeCell="B43" sqref="B43"/>
      <pageMargins left="0.25" right="0.25" top="0.75" bottom="0.75" header="0.3" footer="0.3"/>
      <pageSetup scale="75" orientation="portrait" r:id="rId2"/>
      <headerFooter>
        <oddFooter>&amp;L&amp;9Revised: 9/10/2015</oddFooter>
      </headerFooter>
    </customSheetView>
    <customSheetView guid="{03D4C8B6-3D49-48F7-9949-DDE4C5C5FFED}" scale="85" showPageBreaks="1" fitToPage="1" printArea="1" view="pageLayout">
      <selection activeCell="B43" sqref="B43"/>
      <pageMargins left="0.25" right="0.25" top="0.75" bottom="0.75" header="0.3" footer="0.3"/>
      <pageSetup scale="75" orientation="portrait" r:id="rId3"/>
      <headerFooter>
        <oddFooter>&amp;L&amp;9Revised: 9/10/2015</oddFooter>
      </headerFooter>
    </customSheetView>
  </customSheetViews>
  <mergeCells count="1">
    <mergeCell ref="A1:C1"/>
  </mergeCells>
  <pageMargins left="0.25" right="0.25" top="0.75" bottom="0.75" header="0.3" footer="0.3"/>
  <pageSetup scale="75" orientation="portrait" r:id="rId4"/>
  <headerFooter>
    <oddFooter>&amp;L&amp;9Revised: 9/10/2015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3" ma:contentTypeDescription="Create a new document." ma:contentTypeScope="" ma:versionID="73f0beb66304f70738e7c17f9b2e7107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516d853d63eac5908f76261828056cb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FilePath" ma:index="19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1B78B54C-5344-4AE4-99ED-53E2401697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F11C2-33E1-4E32-93BC-4D86170B2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889C6-5251-45E1-9880-3B5A3829C638}">
  <ds:schemaRefs>
    <ds:schemaRef ds:uri="http://schemas.microsoft.com/office/2006/metadata/properties"/>
    <ds:schemaRef ds:uri="http://schemas.microsoft.com/office/infopath/2007/PartnerControls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Est. Project Budget</vt:lpstr>
      <vt:lpstr>Actual Project Budget</vt:lpstr>
      <vt:lpstr>'Actual Project Budget'!Print_Area</vt:lpstr>
      <vt:lpstr>'Est. Project Budget'!Print_Area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Roxanne Young</dc:creator>
  <cp:lastModifiedBy>Boettcher, Nick (CI-StPaul)</cp:lastModifiedBy>
  <cp:lastPrinted>2015-09-10T14:37:38Z</cp:lastPrinted>
  <dcterms:created xsi:type="dcterms:W3CDTF">2014-03-19T15:46:32Z</dcterms:created>
  <dcterms:modified xsi:type="dcterms:W3CDTF">2022-04-06T22:10:02Z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